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25" yWindow="1245" windowWidth="14325" windowHeight="13440" activeTab="0"/>
  </bookViews>
  <sheets>
    <sheet name="N.P. Comb. BS-AF" sheetId="1" r:id="rId1"/>
  </sheets>
  <definedNames/>
  <calcPr fullCalcOnLoad="1"/>
</workbook>
</file>

<file path=xl/sharedStrings.xml><?xml version="1.0" encoding="utf-8"?>
<sst xmlns="http://schemas.openxmlformats.org/spreadsheetml/2006/main" count="104" uniqueCount="60">
  <si>
    <t>Page 1 of 2</t>
  </si>
  <si>
    <t>CURRENT</t>
  </si>
  <si>
    <t>TRUST</t>
  </si>
  <si>
    <t>CAPITAL</t>
  </si>
  <si>
    <t>SEWER</t>
  </si>
  <si>
    <t>ASSISTANCE</t>
  </si>
  <si>
    <t>ASSETS</t>
  </si>
  <si>
    <t>FUND</t>
  </si>
  <si>
    <t>UTILITY FUND</t>
  </si>
  <si>
    <t>Cash and Investments</t>
  </si>
  <si>
    <t>$</t>
  </si>
  <si>
    <t>Accounts Receivable:</t>
  </si>
  <si>
    <t xml:space="preserve">  State &amp; Federal Grants Receivable</t>
  </si>
  <si>
    <t xml:space="preserve">  Due from State of New Jersey</t>
  </si>
  <si>
    <t xml:space="preserve">  Taxes, Assessments, Liens &amp;</t>
  </si>
  <si>
    <t xml:space="preserve">    Utility Charges</t>
  </si>
  <si>
    <t xml:space="preserve">  Interfund Loans</t>
  </si>
  <si>
    <t xml:space="preserve">  Other Accounts Receivable</t>
  </si>
  <si>
    <t xml:space="preserve">Property Acquired for Taxes at </t>
  </si>
  <si>
    <t xml:space="preserve">  Assessed Valuation</t>
  </si>
  <si>
    <t>Fixed Capital - Utility</t>
  </si>
  <si>
    <t>Fixed Capital - Authorized and</t>
  </si>
  <si>
    <t xml:space="preserve">  Uncompleted - Utility</t>
  </si>
  <si>
    <t>Deferred Charges to Revenue of</t>
  </si>
  <si>
    <t xml:space="preserve">  Succeeding Years</t>
  </si>
  <si>
    <t>Deferred Charges to Future Taxation:</t>
  </si>
  <si>
    <t xml:space="preserve">  General Capital Fund</t>
  </si>
  <si>
    <t>Page 2 of 2</t>
  </si>
  <si>
    <t>LIABILITIES, RESERVES</t>
  </si>
  <si>
    <t>Bonds and Notes Payable</t>
  </si>
  <si>
    <t xml:space="preserve">Prepaid Taxes, Assessments, </t>
  </si>
  <si>
    <t xml:space="preserve">  Utility Charges and Licenses</t>
  </si>
  <si>
    <t>Appropriation Reserves</t>
  </si>
  <si>
    <t>Reserve for Encumbrances/</t>
  </si>
  <si>
    <t xml:space="preserve">  Accounts Payable</t>
  </si>
  <si>
    <t>Other Liabilities</t>
  </si>
  <si>
    <t>Due County for Added Taxes</t>
  </si>
  <si>
    <t>Amts. Pledged to Specific Purposes</t>
  </si>
  <si>
    <t>Escrow Funds</t>
  </si>
  <si>
    <t>Improvement Authorizations</t>
  </si>
  <si>
    <t>Interfund Loans</t>
  </si>
  <si>
    <t>Investments in General Fixed Assets</t>
  </si>
  <si>
    <t>Reserve for Amortization of Costs</t>
  </si>
  <si>
    <t xml:space="preserve">  of Fixed Capital Acquired or</t>
  </si>
  <si>
    <t xml:space="preserve">    Authorized</t>
  </si>
  <si>
    <t>Reserve for Certain Assets Acquired</t>
  </si>
  <si>
    <t xml:space="preserve">  or Receivables &amp; Inventories</t>
  </si>
  <si>
    <t>Fund Balance</t>
  </si>
  <si>
    <t>BOROUGH OF NORTH PLAINFIELD</t>
  </si>
  <si>
    <t>SOMERSET COUNTY, NEW JERSEY</t>
  </si>
  <si>
    <t>PAYROLL</t>
  </si>
  <si>
    <t>Prospective Assessments Funded</t>
  </si>
  <si>
    <t>AS REQUIRED BY N.J.S.A. 40A:5-7</t>
  </si>
  <si>
    <t>DECEMBER 31,</t>
  </si>
  <si>
    <t xml:space="preserve">  AND FUND BALANCE</t>
  </si>
  <si>
    <t xml:space="preserve">  Overpayment of School Taxes</t>
  </si>
  <si>
    <t>Tax, Assessment, Lien, License and</t>
  </si>
  <si>
    <t xml:space="preserve">  Utility Charge Overpayments</t>
  </si>
  <si>
    <t>Inventory</t>
  </si>
  <si>
    <t>SUMMARY OR SYNOPSIS OF 2011 REPORT OF AUDIT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</si>
</sst>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Times New Roman"/>
      <family val="0"/>
    </font>
    <font>
      <u val="single"/>
      <sz val="11"/>
      <name val="Times New Roman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9" fontId="4" fillId="0" borderId="0" xfId="0" applyNumberFormat="1" applyFont="1" applyAlignment="1">
      <alignment horizontal="centerContinuous"/>
    </xf>
    <xf numFmtId="39" fontId="5" fillId="0" borderId="0" xfId="0" applyNumberFormat="1" applyFont="1" applyAlignment="1">
      <alignment horizontal="centerContinuous"/>
    </xf>
    <xf numFmtId="39" fontId="4" fillId="0" borderId="0" xfId="0" applyNumberFormat="1" applyFont="1" applyAlignment="1">
      <alignment horizontal="center"/>
    </xf>
    <xf numFmtId="39" fontId="5" fillId="0" borderId="0" xfId="0" applyNumberFormat="1" applyFont="1" applyAlignment="1">
      <alignment horizontal="center"/>
    </xf>
    <xf numFmtId="39" fontId="4" fillId="0" borderId="0" xfId="0" applyNumberFormat="1" applyFont="1" applyAlignment="1">
      <alignment/>
    </xf>
    <xf numFmtId="39" fontId="4" fillId="0" borderId="10" xfId="0" applyNumberFormat="1" applyFont="1" applyBorder="1" applyAlignment="1">
      <alignment/>
    </xf>
    <xf numFmtId="39" fontId="4" fillId="0" borderId="11" xfId="0" applyNumberFormat="1" applyFont="1" applyBorder="1" applyAlignment="1">
      <alignment/>
    </xf>
    <xf numFmtId="39" fontId="4" fillId="0" borderId="0" xfId="42" applyNumberFormat="1" applyFont="1" applyAlignment="1">
      <alignment/>
    </xf>
    <xf numFmtId="39" fontId="4" fillId="0" borderId="0" xfId="0" applyNumberFormat="1" applyFont="1" applyBorder="1" applyAlignment="1">
      <alignment/>
    </xf>
    <xf numFmtId="39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showZeros="0" tabSelected="1" zoomScalePageLayoutView="0" workbookViewId="0" topLeftCell="A1">
      <selection activeCell="S60" sqref="S60"/>
    </sheetView>
  </sheetViews>
  <sheetFormatPr defaultColWidth="10.75390625" defaultRowHeight="12.75"/>
  <cols>
    <col min="1" max="4" width="10.75390625" style="1" customWidth="1"/>
    <col min="5" max="5" width="5.00390625" style="1" customWidth="1"/>
    <col min="6" max="6" width="1.75390625" style="1" hidden="1" customWidth="1"/>
    <col min="7" max="7" width="10.625" style="12" hidden="1" customWidth="1"/>
    <col min="8" max="8" width="1.75390625" style="1" hidden="1" customWidth="1"/>
    <col min="9" max="9" width="9.25390625" style="12" hidden="1" customWidth="1"/>
    <col min="10" max="10" width="1.75390625" style="1" hidden="1" customWidth="1"/>
    <col min="11" max="11" width="10.625" style="12" hidden="1" customWidth="1"/>
    <col min="12" max="12" width="1.75390625" style="1" hidden="1" customWidth="1"/>
    <col min="13" max="13" width="11.25390625" style="12" hidden="1" customWidth="1"/>
    <col min="14" max="14" width="1.75390625" style="1" hidden="1" customWidth="1"/>
    <col min="15" max="15" width="9.625" style="12" hidden="1" customWidth="1"/>
    <col min="16" max="16" width="1.75390625" style="1" hidden="1" customWidth="1"/>
    <col min="17" max="17" width="11.375" style="12" hidden="1" customWidth="1"/>
    <col min="18" max="18" width="1.75390625" style="1" customWidth="1"/>
    <col min="19" max="19" width="13.00390625" style="12" bestFit="1" customWidth="1"/>
    <col min="20" max="20" width="1.75390625" style="1" customWidth="1"/>
    <col min="21" max="21" width="11.375" style="1" customWidth="1"/>
    <col min="22" max="16384" width="10.75390625" style="1" customWidth="1"/>
  </cols>
  <sheetData>
    <row r="1" spans="1:21" ht="15">
      <c r="A1" s="6"/>
      <c r="B1" s="6"/>
      <c r="D1" s="6"/>
      <c r="E1" s="6"/>
      <c r="F1" s="6"/>
      <c r="G1" s="8"/>
      <c r="H1" s="6"/>
      <c r="I1" s="8"/>
      <c r="J1" s="6"/>
      <c r="K1" s="8"/>
      <c r="L1" s="6"/>
      <c r="M1" s="8"/>
      <c r="N1" s="6"/>
      <c r="O1" s="8"/>
      <c r="P1" s="6"/>
      <c r="Q1" s="8"/>
      <c r="R1" s="6"/>
      <c r="T1" s="6"/>
      <c r="U1" s="17" t="s">
        <v>0</v>
      </c>
    </row>
    <row r="2" spans="1:20" ht="15">
      <c r="A2" s="7"/>
      <c r="B2" s="6"/>
      <c r="D2" s="6"/>
      <c r="E2" s="6"/>
      <c r="F2" s="6"/>
      <c r="G2" s="9"/>
      <c r="H2" s="7"/>
      <c r="I2" s="8"/>
      <c r="J2" s="6"/>
      <c r="K2" s="8"/>
      <c r="L2" s="6"/>
      <c r="M2" s="8"/>
      <c r="N2" s="6"/>
      <c r="O2" s="8"/>
      <c r="P2" s="6"/>
      <c r="Q2" s="8"/>
      <c r="R2" s="6"/>
      <c r="S2" s="8"/>
      <c r="T2" s="6"/>
    </row>
    <row r="3" spans="1:20" ht="15">
      <c r="A3" s="6"/>
      <c r="B3" s="6"/>
      <c r="C3" s="2" t="s">
        <v>59</v>
      </c>
      <c r="D3" s="6"/>
      <c r="E3" s="6"/>
      <c r="F3" s="6"/>
      <c r="G3" s="8"/>
      <c r="H3" s="6"/>
      <c r="I3" s="8"/>
      <c r="J3" s="6"/>
      <c r="K3" s="8"/>
      <c r="L3" s="6"/>
      <c r="M3" s="8"/>
      <c r="N3" s="6"/>
      <c r="O3" s="8"/>
      <c r="P3" s="6"/>
      <c r="Q3" s="8"/>
      <c r="R3" s="6"/>
      <c r="S3" s="8"/>
      <c r="T3" s="6"/>
    </row>
    <row r="4" spans="1:20" ht="15">
      <c r="A4" s="6"/>
      <c r="B4" s="6"/>
      <c r="C4" s="2" t="s">
        <v>48</v>
      </c>
      <c r="D4" s="6"/>
      <c r="E4" s="6"/>
      <c r="F4" s="6"/>
      <c r="G4" s="8"/>
      <c r="H4" s="6"/>
      <c r="I4" s="8"/>
      <c r="J4" s="6"/>
      <c r="K4" s="8"/>
      <c r="L4" s="6"/>
      <c r="M4" s="8"/>
      <c r="N4" s="6"/>
      <c r="O4" s="8"/>
      <c r="P4" s="6"/>
      <c r="Q4" s="8"/>
      <c r="R4" s="6"/>
      <c r="S4" s="8"/>
      <c r="T4" s="6"/>
    </row>
    <row r="5" spans="1:20" ht="15">
      <c r="A5" s="7"/>
      <c r="B5" s="6"/>
      <c r="C5" s="2" t="s">
        <v>49</v>
      </c>
      <c r="D5" s="6"/>
      <c r="E5" s="6"/>
      <c r="F5" s="6"/>
      <c r="G5" s="9"/>
      <c r="H5" s="7"/>
      <c r="I5" s="8"/>
      <c r="J5" s="6"/>
      <c r="K5" s="8"/>
      <c r="L5" s="6"/>
      <c r="M5" s="8"/>
      <c r="N5" s="6"/>
      <c r="O5" s="8"/>
      <c r="P5" s="6"/>
      <c r="Q5" s="8"/>
      <c r="R5" s="6"/>
      <c r="S5" s="8"/>
      <c r="T5" s="6"/>
    </row>
    <row r="6" spans="1:20" ht="15">
      <c r="A6" s="7"/>
      <c r="B6" s="6"/>
      <c r="C6" s="3" t="s">
        <v>52</v>
      </c>
      <c r="D6" s="6"/>
      <c r="E6" s="6"/>
      <c r="F6" s="6"/>
      <c r="G6" s="9"/>
      <c r="H6" s="7"/>
      <c r="I6" s="8"/>
      <c r="J6" s="6"/>
      <c r="K6" s="8"/>
      <c r="L6" s="6"/>
      <c r="M6" s="8"/>
      <c r="N6" s="6"/>
      <c r="O6" s="8"/>
      <c r="P6" s="6"/>
      <c r="Q6" s="8"/>
      <c r="R6" s="6"/>
      <c r="S6" s="8"/>
      <c r="T6" s="6"/>
    </row>
    <row r="7" ht="15">
      <c r="S7" s="10"/>
    </row>
    <row r="8" spans="1:21" ht="15">
      <c r="A8" s="2"/>
      <c r="B8" s="2"/>
      <c r="C8" s="2"/>
      <c r="D8" s="2"/>
      <c r="E8" s="2"/>
      <c r="F8" s="2"/>
      <c r="G8" s="10" t="s">
        <v>1</v>
      </c>
      <c r="H8" s="2"/>
      <c r="I8" s="10" t="s">
        <v>2</v>
      </c>
      <c r="J8" s="2"/>
      <c r="K8" s="10" t="s">
        <v>3</v>
      </c>
      <c r="L8" s="2"/>
      <c r="M8" s="10" t="s">
        <v>4</v>
      </c>
      <c r="N8" s="2"/>
      <c r="O8" s="10" t="s">
        <v>5</v>
      </c>
      <c r="P8" s="2"/>
      <c r="Q8" s="10" t="s">
        <v>50</v>
      </c>
      <c r="R8" s="2"/>
      <c r="S8" s="19" t="s">
        <v>53</v>
      </c>
      <c r="T8" s="22"/>
      <c r="U8" s="19" t="s">
        <v>53</v>
      </c>
    </row>
    <row r="9" spans="1:21" s="4" customFormat="1" ht="15">
      <c r="A9" s="3" t="s">
        <v>6</v>
      </c>
      <c r="B9" s="3"/>
      <c r="C9" s="3"/>
      <c r="D9" s="3"/>
      <c r="E9" s="3"/>
      <c r="F9" s="3"/>
      <c r="G9" s="11" t="s">
        <v>7</v>
      </c>
      <c r="H9" s="3"/>
      <c r="I9" s="11" t="s">
        <v>7</v>
      </c>
      <c r="J9" s="3"/>
      <c r="K9" s="11" t="s">
        <v>7</v>
      </c>
      <c r="L9" s="3"/>
      <c r="M9" s="11" t="s">
        <v>8</v>
      </c>
      <c r="N9" s="3"/>
      <c r="O9" s="11" t="s">
        <v>7</v>
      </c>
      <c r="P9" s="3"/>
      <c r="Q9" s="11" t="s">
        <v>7</v>
      </c>
      <c r="R9" s="3"/>
      <c r="S9" s="18">
        <v>2011</v>
      </c>
      <c r="T9" s="3"/>
      <c r="U9" s="18">
        <v>2010</v>
      </c>
    </row>
    <row r="11" spans="1:21" ht="15">
      <c r="A11" s="1" t="s">
        <v>9</v>
      </c>
      <c r="F11" s="1" t="s">
        <v>10</v>
      </c>
      <c r="G11" s="12">
        <f>1467614.63+18168.91</f>
        <v>1485783.5399999998</v>
      </c>
      <c r="I11" s="12">
        <f>16285.55+2267.13+289557.91</f>
        <v>308110.58999999997</v>
      </c>
      <c r="K11" s="12">
        <f>2059.04+8143.38+12017.83</f>
        <v>22220.25</v>
      </c>
      <c r="M11" s="12">
        <f>25896.1+110975.92+150+-5065.11</f>
        <v>131956.91</v>
      </c>
      <c r="O11" s="12">
        <f>9534.57+8309.71</f>
        <v>17844.28</v>
      </c>
      <c r="Q11" s="12">
        <v>73111.75</v>
      </c>
      <c r="R11" s="1" t="s">
        <v>10</v>
      </c>
      <c r="S11" s="12">
        <v>6439335.51</v>
      </c>
      <c r="T11" s="1" t="s">
        <v>10</v>
      </c>
      <c r="U11" s="12">
        <v>6564546.31</v>
      </c>
    </row>
    <row r="12" spans="1:21" ht="15">
      <c r="A12" s="1" t="s">
        <v>11</v>
      </c>
      <c r="H12" s="5"/>
      <c r="J12" s="5"/>
      <c r="L12" s="5"/>
      <c r="N12" s="5"/>
      <c r="P12" s="5"/>
      <c r="R12" s="5"/>
      <c r="S12" s="12">
        <f>SUM(G12:Q12)</f>
        <v>0</v>
      </c>
      <c r="T12" s="5"/>
      <c r="U12" s="12">
        <f>SUM(I12:S12)</f>
        <v>0</v>
      </c>
    </row>
    <row r="13" spans="1:21" ht="15">
      <c r="A13" s="1" t="s">
        <v>12</v>
      </c>
      <c r="G13" s="12">
        <f>1082382.55</f>
        <v>1082382.55</v>
      </c>
      <c r="H13" s="5"/>
      <c r="J13" s="5"/>
      <c r="L13" s="5"/>
      <c r="N13" s="5"/>
      <c r="P13" s="5"/>
      <c r="R13" s="5"/>
      <c r="S13" s="12">
        <v>966527.25</v>
      </c>
      <c r="T13" s="5"/>
      <c r="U13" s="12">
        <v>959516.99</v>
      </c>
    </row>
    <row r="14" spans="1:21" ht="15">
      <c r="A14" s="1" t="s">
        <v>13</v>
      </c>
      <c r="H14" s="5"/>
      <c r="J14" s="5"/>
      <c r="L14" s="5"/>
      <c r="N14" s="5"/>
      <c r="O14" s="12">
        <v>13468.33</v>
      </c>
      <c r="P14" s="5"/>
      <c r="R14" s="5"/>
      <c r="T14" s="5"/>
      <c r="U14" s="12">
        <v>1061850</v>
      </c>
    </row>
    <row r="15" spans="1:21" ht="15">
      <c r="A15" s="1" t="s">
        <v>14</v>
      </c>
      <c r="H15" s="5"/>
      <c r="J15" s="5"/>
      <c r="L15" s="5"/>
      <c r="N15" s="5"/>
      <c r="P15" s="5"/>
      <c r="R15" s="5"/>
      <c r="S15" s="12">
        <f>SUM(G15:Q15)</f>
        <v>0</v>
      </c>
      <c r="T15" s="5"/>
      <c r="U15" s="12">
        <f>SUM(I15:S15)</f>
        <v>0</v>
      </c>
    </row>
    <row r="16" spans="1:21" ht="15">
      <c r="A16" s="1" t="s">
        <v>15</v>
      </c>
      <c r="G16" s="12">
        <f>647417.43+105689.93</f>
        <v>753107.3600000001</v>
      </c>
      <c r="H16" s="5"/>
      <c r="I16" s="12">
        <f>44.41+75.74</f>
        <v>120.14999999999999</v>
      </c>
      <c r="J16" s="5"/>
      <c r="L16" s="5"/>
      <c r="M16" s="12">
        <f>112765.24+509.89</f>
        <v>113275.13</v>
      </c>
      <c r="N16" s="5"/>
      <c r="P16" s="5"/>
      <c r="R16" s="5"/>
      <c r="S16" s="12">
        <v>1249890.97</v>
      </c>
      <c r="T16" s="5"/>
      <c r="U16" s="12">
        <v>1440247.09</v>
      </c>
    </row>
    <row r="17" spans="1:21" ht="15">
      <c r="A17" s="1" t="s">
        <v>16</v>
      </c>
      <c r="G17" s="12">
        <f>625721.93+209920.67</f>
        <v>835642.6000000001</v>
      </c>
      <c r="H17" s="5"/>
      <c r="I17" s="12">
        <f>214131.09+101.52</f>
        <v>214232.61</v>
      </c>
      <c r="J17" s="5"/>
      <c r="K17" s="12">
        <v>105000</v>
      </c>
      <c r="L17" s="5"/>
      <c r="M17" s="12">
        <f>34944.44+132202.47+60262.74</f>
        <v>227409.65</v>
      </c>
      <c r="N17" s="5"/>
      <c r="O17" s="12">
        <f>21517.54+70</f>
        <v>21587.54</v>
      </c>
      <c r="P17" s="5"/>
      <c r="Q17" s="12">
        <v>2067.92</v>
      </c>
      <c r="R17" s="5"/>
      <c r="S17" s="12">
        <v>247364.45</v>
      </c>
      <c r="T17" s="5"/>
      <c r="U17" s="12">
        <v>183261.16</v>
      </c>
    </row>
    <row r="18" spans="1:21" ht="15">
      <c r="A18" s="1" t="s">
        <v>17</v>
      </c>
      <c r="G18" s="12">
        <f>31069.85+3470+2508.18</f>
        <v>37048.03</v>
      </c>
      <c r="H18" s="5"/>
      <c r="I18" s="12">
        <v>32795.77</v>
      </c>
      <c r="J18" s="5"/>
      <c r="L18" s="5"/>
      <c r="M18" s="12">
        <v>186.27</v>
      </c>
      <c r="N18" s="5"/>
      <c r="P18" s="5"/>
      <c r="R18" s="5"/>
      <c r="S18" s="12">
        <v>29326.78</v>
      </c>
      <c r="T18" s="5"/>
      <c r="U18" s="12">
        <v>29468.62</v>
      </c>
    </row>
    <row r="19" spans="1:21" ht="15">
      <c r="A19" s="1" t="s">
        <v>55</v>
      </c>
      <c r="H19" s="5"/>
      <c r="J19" s="5"/>
      <c r="L19" s="5"/>
      <c r="N19" s="5"/>
      <c r="P19" s="5"/>
      <c r="R19" s="5"/>
      <c r="T19" s="5"/>
      <c r="U19" s="12"/>
    </row>
    <row r="20" spans="1:21" ht="15">
      <c r="A20" s="1" t="s">
        <v>18</v>
      </c>
      <c r="H20" s="5"/>
      <c r="J20" s="5"/>
      <c r="L20" s="5"/>
      <c r="N20" s="5"/>
      <c r="P20" s="5"/>
      <c r="R20" s="5"/>
      <c r="S20" s="12">
        <f>SUM(G20:Q20)</f>
        <v>0</v>
      </c>
      <c r="T20" s="5"/>
      <c r="U20" s="12">
        <f>SUM(I20:S20)</f>
        <v>0</v>
      </c>
    </row>
    <row r="21" spans="1:21" ht="15">
      <c r="A21" s="1" t="s">
        <v>19</v>
      </c>
      <c r="G21" s="12">
        <v>396200</v>
      </c>
      <c r="H21" s="5"/>
      <c r="J21" s="5"/>
      <c r="L21" s="5"/>
      <c r="N21" s="5"/>
      <c r="P21" s="5"/>
      <c r="R21" s="5"/>
      <c r="S21" s="12">
        <v>827500</v>
      </c>
      <c r="T21" s="5"/>
      <c r="U21" s="12">
        <v>827500</v>
      </c>
    </row>
    <row r="22" spans="1:21" ht="15">
      <c r="A22" s="1" t="s">
        <v>51</v>
      </c>
      <c r="H22" s="5"/>
      <c r="I22" s="12">
        <v>175000</v>
      </c>
      <c r="J22" s="5"/>
      <c r="L22" s="5"/>
      <c r="N22" s="5"/>
      <c r="P22" s="5"/>
      <c r="R22" s="5"/>
      <c r="S22" s="12">
        <v>68203.44</v>
      </c>
      <c r="T22" s="5"/>
      <c r="U22" s="12">
        <v>68203.44</v>
      </c>
    </row>
    <row r="23" spans="1:21" ht="15">
      <c r="A23" s="1" t="s">
        <v>58</v>
      </c>
      <c r="H23" s="5"/>
      <c r="J23" s="5"/>
      <c r="L23" s="5"/>
      <c r="N23" s="5"/>
      <c r="P23" s="5"/>
      <c r="R23" s="5"/>
      <c r="S23" s="12">
        <v>27934797.07</v>
      </c>
      <c r="T23" s="5"/>
      <c r="U23" s="12">
        <v>27912489.07</v>
      </c>
    </row>
    <row r="24" spans="1:21" ht="15">
      <c r="A24" s="1" t="s">
        <v>20</v>
      </c>
      <c r="H24" s="5"/>
      <c r="J24" s="5"/>
      <c r="L24" s="5"/>
      <c r="M24" s="12">
        <v>616262.1</v>
      </c>
      <c r="N24" s="5"/>
      <c r="P24" s="5"/>
      <c r="R24" s="5"/>
      <c r="S24" s="12">
        <v>2142327.95</v>
      </c>
      <c r="T24" s="5"/>
      <c r="U24" s="12">
        <v>2142327.95</v>
      </c>
    </row>
    <row r="25" spans="1:21" ht="15">
      <c r="A25" s="1" t="s">
        <v>21</v>
      </c>
      <c r="H25" s="5"/>
      <c r="J25" s="5"/>
      <c r="L25" s="5"/>
      <c r="N25" s="5"/>
      <c r="P25" s="5"/>
      <c r="R25" s="5"/>
      <c r="S25" s="12">
        <f>SUM(G25:Q25)</f>
        <v>0</v>
      </c>
      <c r="T25" s="5"/>
      <c r="U25" s="12">
        <f>SUM(I25:S25)</f>
        <v>0</v>
      </c>
    </row>
    <row r="26" spans="1:21" ht="15">
      <c r="A26" s="1" t="s">
        <v>22</v>
      </c>
      <c r="H26" s="5"/>
      <c r="J26" s="5"/>
      <c r="L26" s="5"/>
      <c r="M26" s="12">
        <v>2873446.9</v>
      </c>
      <c r="N26" s="5"/>
      <c r="P26" s="5"/>
      <c r="R26" s="5"/>
      <c r="S26" s="12">
        <v>1365125.56</v>
      </c>
      <c r="T26" s="5"/>
      <c r="U26" s="12">
        <v>1365125.56</v>
      </c>
    </row>
    <row r="27" spans="1:21" ht="15">
      <c r="A27" s="1" t="s">
        <v>23</v>
      </c>
      <c r="H27" s="5"/>
      <c r="J27" s="5"/>
      <c r="L27" s="5"/>
      <c r="N27" s="5"/>
      <c r="P27" s="5"/>
      <c r="R27" s="5"/>
      <c r="S27" s="12">
        <f>SUM(G27:Q27)</f>
        <v>0</v>
      </c>
      <c r="T27" s="5"/>
      <c r="U27" s="12">
        <f>SUM(I27:S27)</f>
        <v>0</v>
      </c>
    </row>
    <row r="28" spans="1:21" ht="15">
      <c r="A28" s="1" t="s">
        <v>24</v>
      </c>
      <c r="G28" s="12">
        <v>194706.13</v>
      </c>
      <c r="H28" s="5"/>
      <c r="J28" s="5"/>
      <c r="L28" s="5"/>
      <c r="N28" s="5"/>
      <c r="P28" s="5"/>
      <c r="R28" s="5"/>
      <c r="S28" s="12">
        <v>175000</v>
      </c>
      <c r="T28" s="5"/>
      <c r="U28" s="12">
        <v>204000</v>
      </c>
    </row>
    <row r="29" spans="1:21" ht="15">
      <c r="A29" s="1" t="s">
        <v>25</v>
      </c>
      <c r="H29" s="5"/>
      <c r="J29" s="5"/>
      <c r="L29" s="5"/>
      <c r="N29" s="5"/>
      <c r="P29" s="5"/>
      <c r="R29" s="5"/>
      <c r="S29" s="12">
        <f>SUM(G29:Q29)</f>
        <v>0</v>
      </c>
      <c r="T29" s="5"/>
      <c r="U29" s="12">
        <f>SUM(I29:S29)</f>
        <v>0</v>
      </c>
    </row>
    <row r="30" spans="1:21" ht="15">
      <c r="A30" s="1" t="s">
        <v>26</v>
      </c>
      <c r="G30" s="13"/>
      <c r="H30" s="5"/>
      <c r="I30" s="13"/>
      <c r="J30" s="5"/>
      <c r="K30" s="13">
        <f>3262000+3159277</f>
        <v>6421277</v>
      </c>
      <c r="L30" s="5"/>
      <c r="M30" s="13"/>
      <c r="N30" s="5"/>
      <c r="O30" s="13"/>
      <c r="P30" s="5"/>
      <c r="Q30" s="13"/>
      <c r="R30" s="5"/>
      <c r="S30" s="13">
        <v>11453821.56</v>
      </c>
      <c r="T30" s="5"/>
      <c r="U30" s="13">
        <v>12553277.35</v>
      </c>
    </row>
    <row r="31" spans="8:21" ht="15">
      <c r="H31" s="5"/>
      <c r="J31" s="5"/>
      <c r="L31" s="5"/>
      <c r="N31" s="5"/>
      <c r="P31" s="5"/>
      <c r="R31" s="5"/>
      <c r="T31" s="5"/>
      <c r="U31" s="12"/>
    </row>
    <row r="32" spans="6:21" ht="15.75" thickBot="1">
      <c r="F32" s="1" t="s">
        <v>10</v>
      </c>
      <c r="G32" s="14">
        <f>SUM(G11:G30)</f>
        <v>4784870.21</v>
      </c>
      <c r="H32" s="1" t="s">
        <v>10</v>
      </c>
      <c r="I32" s="14">
        <f>SUM(I11:I30)</f>
        <v>730259.12</v>
      </c>
      <c r="J32" s="1" t="s">
        <v>10</v>
      </c>
      <c r="K32" s="14">
        <f>SUM(K11:K30)</f>
        <v>6548497.25</v>
      </c>
      <c r="L32" s="1" t="s">
        <v>10</v>
      </c>
      <c r="M32" s="14">
        <f>SUM(M11:M30)</f>
        <v>3962536.96</v>
      </c>
      <c r="N32" s="1" t="s">
        <v>10</v>
      </c>
      <c r="O32" s="14">
        <f>SUM(O11:O30)</f>
        <v>52900.15</v>
      </c>
      <c r="P32" s="1" t="s">
        <v>10</v>
      </c>
      <c r="Q32" s="14">
        <f>SUM(Q11:Q30)</f>
        <v>75179.67</v>
      </c>
      <c r="R32" s="1" t="s">
        <v>10</v>
      </c>
      <c r="S32" s="14">
        <f>SUM(S11:S31)</f>
        <v>52899220.54000001</v>
      </c>
      <c r="T32" s="1" t="s">
        <v>10</v>
      </c>
      <c r="U32" s="14">
        <f>SUM(U11:U31)</f>
        <v>55311813.54000001</v>
      </c>
    </row>
    <row r="33" spans="8:20" ht="15.75" thickTop="1">
      <c r="H33" s="5"/>
      <c r="J33" s="5"/>
      <c r="L33" s="5"/>
      <c r="N33" s="5"/>
      <c r="P33" s="5"/>
      <c r="R33" s="5"/>
      <c r="T33" s="5"/>
    </row>
    <row r="34" spans="8:20" ht="15">
      <c r="H34" s="5"/>
      <c r="J34" s="5"/>
      <c r="L34" s="5"/>
      <c r="N34" s="5"/>
      <c r="P34" s="5"/>
      <c r="R34" s="5"/>
      <c r="T34" s="5"/>
    </row>
    <row r="35" spans="8:20" ht="15">
      <c r="H35" s="5"/>
      <c r="J35" s="5"/>
      <c r="L35" s="5"/>
      <c r="N35" s="5"/>
      <c r="P35" s="5"/>
      <c r="R35" s="5"/>
      <c r="T35" s="5"/>
    </row>
    <row r="36" spans="8:20" ht="15">
      <c r="H36" s="5"/>
      <c r="J36" s="5"/>
      <c r="L36" s="5"/>
      <c r="N36" s="5"/>
      <c r="P36" s="5"/>
      <c r="R36" s="5"/>
      <c r="T36" s="5"/>
    </row>
    <row r="37" spans="8:20" ht="15">
      <c r="H37" s="5"/>
      <c r="J37" s="5"/>
      <c r="L37" s="5"/>
      <c r="N37" s="5"/>
      <c r="P37" s="5"/>
      <c r="R37" s="5"/>
      <c r="T37" s="5"/>
    </row>
    <row r="38" spans="8:20" ht="15">
      <c r="H38" s="5"/>
      <c r="J38" s="5"/>
      <c r="L38" s="5"/>
      <c r="N38" s="5"/>
      <c r="P38" s="5"/>
      <c r="R38" s="5"/>
      <c r="T38" s="5"/>
    </row>
    <row r="39" spans="8:20" ht="15">
      <c r="H39" s="5"/>
      <c r="J39" s="5"/>
      <c r="L39" s="5"/>
      <c r="N39" s="5"/>
      <c r="P39" s="5"/>
      <c r="R39" s="5"/>
      <c r="T39" s="5"/>
    </row>
    <row r="40" spans="8:20" ht="15">
      <c r="H40" s="5"/>
      <c r="J40" s="5"/>
      <c r="L40" s="5"/>
      <c r="N40" s="5"/>
      <c r="P40" s="5"/>
      <c r="R40" s="5"/>
      <c r="T40" s="5"/>
    </row>
    <row r="41" spans="8:20" ht="15">
      <c r="H41" s="5"/>
      <c r="J41" s="5"/>
      <c r="L41" s="5"/>
      <c r="N41" s="5"/>
      <c r="P41" s="5"/>
      <c r="R41" s="5"/>
      <c r="T41" s="5"/>
    </row>
    <row r="42" spans="8:20" ht="15">
      <c r="H42" s="5"/>
      <c r="J42" s="5"/>
      <c r="L42" s="5"/>
      <c r="N42" s="5"/>
      <c r="P42" s="5"/>
      <c r="R42" s="5"/>
      <c r="T42" s="5"/>
    </row>
    <row r="43" spans="8:20" ht="15">
      <c r="H43" s="5"/>
      <c r="J43" s="5"/>
      <c r="L43" s="5"/>
      <c r="N43" s="5"/>
      <c r="P43" s="5"/>
      <c r="R43" s="5"/>
      <c r="T43" s="5"/>
    </row>
    <row r="44" spans="8:21" ht="15">
      <c r="H44" s="5"/>
      <c r="J44" s="5"/>
      <c r="L44" s="5"/>
      <c r="N44" s="5"/>
      <c r="P44" s="5"/>
      <c r="R44" s="5"/>
      <c r="T44" s="5"/>
      <c r="U44" s="17" t="s">
        <v>27</v>
      </c>
    </row>
    <row r="45" spans="1:20" ht="15">
      <c r="A45" s="6"/>
      <c r="B45" s="6"/>
      <c r="D45" s="6"/>
      <c r="E45" s="6"/>
      <c r="F45" s="6"/>
      <c r="G45" s="8"/>
      <c r="H45" s="6"/>
      <c r="I45" s="8"/>
      <c r="J45" s="6"/>
      <c r="K45" s="8"/>
      <c r="L45" s="6"/>
      <c r="M45" s="8"/>
      <c r="N45" s="6"/>
      <c r="O45" s="8"/>
      <c r="P45" s="6"/>
      <c r="Q45" s="8"/>
      <c r="R45" s="6"/>
      <c r="S45" s="8"/>
      <c r="T45" s="6"/>
    </row>
    <row r="46" spans="1:20" ht="15">
      <c r="A46" s="7"/>
      <c r="B46" s="6"/>
      <c r="C46" s="2" t="s">
        <v>59</v>
      </c>
      <c r="D46" s="6"/>
      <c r="E46" s="6"/>
      <c r="F46" s="6"/>
      <c r="G46" s="9"/>
      <c r="H46" s="7"/>
      <c r="I46" s="8"/>
      <c r="J46" s="6"/>
      <c r="K46" s="8"/>
      <c r="L46" s="6"/>
      <c r="M46" s="8"/>
      <c r="N46" s="6"/>
      <c r="O46" s="8"/>
      <c r="P46" s="6"/>
      <c r="Q46" s="8"/>
      <c r="R46" s="6"/>
      <c r="S46" s="8"/>
      <c r="T46" s="6"/>
    </row>
    <row r="47" spans="1:20" ht="15">
      <c r="A47" s="6"/>
      <c r="B47" s="6"/>
      <c r="C47" s="2" t="s">
        <v>48</v>
      </c>
      <c r="D47" s="6"/>
      <c r="E47" s="6"/>
      <c r="F47" s="6"/>
      <c r="G47" s="8"/>
      <c r="H47" s="6"/>
      <c r="I47" s="8"/>
      <c r="J47" s="6"/>
      <c r="K47" s="8"/>
      <c r="L47" s="6"/>
      <c r="M47" s="8"/>
      <c r="N47" s="6"/>
      <c r="O47" s="8"/>
      <c r="P47" s="6"/>
      <c r="Q47" s="8"/>
      <c r="R47" s="6"/>
      <c r="S47" s="8"/>
      <c r="T47" s="6"/>
    </row>
    <row r="48" spans="1:20" ht="15">
      <c r="A48" s="6"/>
      <c r="B48" s="6"/>
      <c r="C48" s="2" t="s">
        <v>49</v>
      </c>
      <c r="D48" s="6"/>
      <c r="E48" s="6"/>
      <c r="F48" s="6"/>
      <c r="G48" s="8"/>
      <c r="H48" s="6"/>
      <c r="I48" s="8"/>
      <c r="J48" s="6"/>
      <c r="K48" s="8"/>
      <c r="L48" s="6"/>
      <c r="M48" s="8"/>
      <c r="N48" s="6"/>
      <c r="O48" s="8"/>
      <c r="P48" s="6"/>
      <c r="Q48" s="8"/>
      <c r="R48" s="6"/>
      <c r="S48" s="8"/>
      <c r="T48" s="6"/>
    </row>
    <row r="49" spans="1:20" ht="15">
      <c r="A49" s="7"/>
      <c r="B49" s="6"/>
      <c r="C49" s="3" t="s">
        <v>52</v>
      </c>
      <c r="D49" s="6"/>
      <c r="E49" s="6"/>
      <c r="F49" s="6"/>
      <c r="G49" s="9"/>
      <c r="H49" s="7"/>
      <c r="I49" s="8"/>
      <c r="J49" s="6"/>
      <c r="K49" s="8"/>
      <c r="L49" s="6"/>
      <c r="M49" s="8"/>
      <c r="N49" s="6"/>
      <c r="O49" s="8"/>
      <c r="P49" s="6"/>
      <c r="Q49" s="8"/>
      <c r="R49" s="6"/>
      <c r="S49" s="8"/>
      <c r="T49" s="6"/>
    </row>
    <row r="50" spans="1:20" ht="15">
      <c r="A50" s="7"/>
      <c r="B50" s="6"/>
      <c r="C50" s="6"/>
      <c r="D50" s="6"/>
      <c r="E50" s="6"/>
      <c r="F50" s="6"/>
      <c r="G50" s="9"/>
      <c r="H50" s="7"/>
      <c r="I50" s="8"/>
      <c r="J50" s="6"/>
      <c r="K50" s="8"/>
      <c r="L50" s="6"/>
      <c r="M50" s="8"/>
      <c r="N50" s="6"/>
      <c r="O50" s="8"/>
      <c r="P50" s="6"/>
      <c r="Q50" s="8"/>
      <c r="R50" s="6"/>
      <c r="S50" s="8"/>
      <c r="T50" s="6"/>
    </row>
    <row r="51" spans="1:21" ht="15">
      <c r="A51" s="20" t="s">
        <v>28</v>
      </c>
      <c r="B51" s="6"/>
      <c r="C51" s="6"/>
      <c r="D51" s="6"/>
      <c r="E51" s="2"/>
      <c r="F51" s="2"/>
      <c r="G51" s="10" t="s">
        <v>1</v>
      </c>
      <c r="H51" s="2"/>
      <c r="I51" s="10" t="s">
        <v>2</v>
      </c>
      <c r="J51" s="2"/>
      <c r="K51" s="10" t="s">
        <v>3</v>
      </c>
      <c r="L51" s="2"/>
      <c r="M51" s="10" t="s">
        <v>4</v>
      </c>
      <c r="N51" s="2"/>
      <c r="O51" s="10" t="s">
        <v>5</v>
      </c>
      <c r="P51" s="2"/>
      <c r="Q51" s="10" t="s">
        <v>50</v>
      </c>
      <c r="R51" s="2"/>
      <c r="S51" s="19" t="s">
        <v>53</v>
      </c>
      <c r="T51" s="22"/>
      <c r="U51" s="19" t="s">
        <v>53</v>
      </c>
    </row>
    <row r="52" spans="1:21" s="4" customFormat="1" ht="15">
      <c r="A52" s="21" t="s">
        <v>54</v>
      </c>
      <c r="B52" s="7"/>
      <c r="C52" s="7"/>
      <c r="D52" s="7"/>
      <c r="E52" s="3"/>
      <c r="F52" s="3"/>
      <c r="G52" s="11" t="s">
        <v>7</v>
      </c>
      <c r="H52" s="3"/>
      <c r="I52" s="11" t="s">
        <v>7</v>
      </c>
      <c r="J52" s="3"/>
      <c r="K52" s="11" t="s">
        <v>7</v>
      </c>
      <c r="L52" s="3"/>
      <c r="M52" s="11" t="s">
        <v>8</v>
      </c>
      <c r="N52" s="3"/>
      <c r="O52" s="11" t="s">
        <v>7</v>
      </c>
      <c r="P52" s="3"/>
      <c r="Q52" s="11" t="s">
        <v>7</v>
      </c>
      <c r="R52" s="3"/>
      <c r="S52" s="18">
        <v>2011</v>
      </c>
      <c r="T52" s="3"/>
      <c r="U52" s="18">
        <v>2010</v>
      </c>
    </row>
    <row r="54" spans="1:21" ht="15">
      <c r="A54" s="1" t="s">
        <v>29</v>
      </c>
      <c r="F54" s="1" t="s">
        <v>10</v>
      </c>
      <c r="I54" s="12">
        <v>45000</v>
      </c>
      <c r="K54" s="12">
        <f>3262000+978000</f>
        <v>4240000</v>
      </c>
      <c r="M54" s="12">
        <v>349000</v>
      </c>
      <c r="R54" s="1" t="s">
        <v>10</v>
      </c>
      <c r="S54" s="12">
        <v>12580718</v>
      </c>
      <c r="T54" s="1" t="s">
        <v>10</v>
      </c>
      <c r="U54" s="12">
        <v>14686149.78</v>
      </c>
    </row>
    <row r="55" spans="1:21" ht="15">
      <c r="A55" s="1" t="s">
        <v>30</v>
      </c>
      <c r="H55" s="5"/>
      <c r="J55" s="5"/>
      <c r="L55" s="5"/>
      <c r="N55" s="5"/>
      <c r="P55" s="5"/>
      <c r="R55" s="5"/>
      <c r="S55" s="12">
        <f>SUM(G55:Q55)</f>
        <v>0</v>
      </c>
      <c r="T55" s="5"/>
      <c r="U55" s="12">
        <f>SUM(I55:S55)</f>
        <v>0</v>
      </c>
    </row>
    <row r="56" spans="1:21" ht="15">
      <c r="A56" s="1" t="s">
        <v>31</v>
      </c>
      <c r="G56" s="12">
        <v>103300</v>
      </c>
      <c r="H56" s="5"/>
      <c r="J56" s="5"/>
      <c r="L56" s="5"/>
      <c r="M56" s="12">
        <v>72.66</v>
      </c>
      <c r="N56" s="5"/>
      <c r="P56" s="5"/>
      <c r="R56" s="5"/>
      <c r="S56" s="12">
        <v>353560.08</v>
      </c>
      <c r="T56" s="5"/>
      <c r="U56" s="12">
        <v>157507.5</v>
      </c>
    </row>
    <row r="57" spans="1:21" ht="15">
      <c r="A57" s="1" t="s">
        <v>56</v>
      </c>
      <c r="H57" s="5"/>
      <c r="J57" s="5"/>
      <c r="L57" s="5"/>
      <c r="N57" s="5"/>
      <c r="P57" s="5"/>
      <c r="R57" s="5"/>
      <c r="T57" s="5"/>
      <c r="U57" s="12"/>
    </row>
    <row r="58" spans="1:21" ht="15">
      <c r="A58" s="1" t="s">
        <v>57</v>
      </c>
      <c r="H58" s="5"/>
      <c r="J58" s="5"/>
      <c r="L58" s="5"/>
      <c r="N58" s="5"/>
      <c r="P58" s="5"/>
      <c r="R58" s="5"/>
      <c r="S58" s="12">
        <v>535413.71</v>
      </c>
      <c r="T58" s="5"/>
      <c r="U58" s="12">
        <v>392246.02</v>
      </c>
    </row>
    <row r="59" spans="1:21" ht="15">
      <c r="A59" s="1" t="s">
        <v>32</v>
      </c>
      <c r="G59" s="12">
        <v>295081.81</v>
      </c>
      <c r="H59" s="5"/>
      <c r="J59" s="5"/>
      <c r="L59" s="5"/>
      <c r="M59" s="12">
        <v>18551.15</v>
      </c>
      <c r="N59" s="5"/>
      <c r="P59" s="5"/>
      <c r="R59" s="5"/>
      <c r="S59" s="12">
        <v>515962.01</v>
      </c>
      <c r="T59" s="5"/>
      <c r="U59" s="12">
        <v>690773.42</v>
      </c>
    </row>
    <row r="60" spans="1:21" ht="15">
      <c r="A60" s="1" t="s">
        <v>33</v>
      </c>
      <c r="H60" s="5"/>
      <c r="J60" s="5"/>
      <c r="L60" s="5"/>
      <c r="N60" s="5"/>
      <c r="P60" s="5"/>
      <c r="R60" s="5"/>
      <c r="T60" s="5"/>
      <c r="U60" s="12"/>
    </row>
    <row r="61" spans="1:21" ht="15">
      <c r="A61" s="1" t="s">
        <v>34</v>
      </c>
      <c r="G61" s="12">
        <f>172465.16+1836.86+8625.28</f>
        <v>182927.3</v>
      </c>
      <c r="H61" s="5"/>
      <c r="J61" s="5"/>
      <c r="L61" s="5"/>
      <c r="M61" s="12">
        <f>9448.4</f>
        <v>9448.4</v>
      </c>
      <c r="N61" s="5"/>
      <c r="O61" s="12">
        <v>13658</v>
      </c>
      <c r="P61" s="5"/>
      <c r="R61" s="5"/>
      <c r="S61" s="12">
        <v>703339.72</v>
      </c>
      <c r="T61" s="5"/>
      <c r="U61" s="12">
        <v>738574.61</v>
      </c>
    </row>
    <row r="62" spans="1:21" ht="15">
      <c r="A62" s="1" t="s">
        <v>35</v>
      </c>
      <c r="G62" s="12">
        <f>12806.14+7897+3216.86</f>
        <v>23920</v>
      </c>
      <c r="H62" s="5"/>
      <c r="I62" s="12">
        <f>161.2</f>
        <v>161.2</v>
      </c>
      <c r="J62" s="5"/>
      <c r="L62" s="5"/>
      <c r="M62" s="12">
        <f>1165.78+100</f>
        <v>1265.78</v>
      </c>
      <c r="N62" s="5"/>
      <c r="O62" s="12">
        <f>330.5</f>
        <v>330.5</v>
      </c>
      <c r="P62" s="5"/>
      <c r="Q62" s="12">
        <f>8541.91+58266.21</f>
        <v>66808.12</v>
      </c>
      <c r="R62" s="5"/>
      <c r="S62" s="12">
        <v>146114.03</v>
      </c>
      <c r="T62" s="5"/>
      <c r="U62" s="12">
        <v>369246.96</v>
      </c>
    </row>
    <row r="63" spans="1:21" ht="15">
      <c r="A63" s="1" t="s">
        <v>36</v>
      </c>
      <c r="G63" s="12">
        <v>5908.66</v>
      </c>
      <c r="H63" s="5"/>
      <c r="J63" s="5"/>
      <c r="L63" s="5"/>
      <c r="N63" s="5"/>
      <c r="P63" s="5"/>
      <c r="R63" s="5"/>
      <c r="T63" s="5"/>
      <c r="U63" s="12"/>
    </row>
    <row r="64" spans="1:21" ht="15">
      <c r="A64" s="1" t="s">
        <v>37</v>
      </c>
      <c r="G64" s="12">
        <f>6840+11267.32+6431.37+1086428.64+110418.21</f>
        <v>1221385.5399999998</v>
      </c>
      <c r="H64" s="5"/>
      <c r="I64" s="12">
        <f>761.21+105359.98+5838.15+128276.71+77999.39</f>
        <v>318235.44</v>
      </c>
      <c r="J64" s="5"/>
      <c r="K64" s="12">
        <f>5775+2279</f>
        <v>8054</v>
      </c>
      <c r="L64" s="5"/>
      <c r="M64" s="12">
        <v>29575.04</v>
      </c>
      <c r="N64" s="5"/>
      <c r="P64" s="5"/>
      <c r="R64" s="5"/>
      <c r="S64" s="12">
        <v>2758762.45</v>
      </c>
      <c r="T64" s="5"/>
      <c r="U64" s="12">
        <v>2067695.63</v>
      </c>
    </row>
    <row r="65" spans="1:21" ht="15">
      <c r="A65" s="1" t="s">
        <v>38</v>
      </c>
      <c r="H65" s="5"/>
      <c r="I65" s="12">
        <f>54825.87+28632.66+11300+122285.61</f>
        <v>217044.14</v>
      </c>
      <c r="J65" s="5"/>
      <c r="L65" s="5"/>
      <c r="N65" s="5"/>
      <c r="P65" s="5"/>
      <c r="R65" s="5"/>
      <c r="T65" s="5"/>
      <c r="U65" s="12"/>
    </row>
    <row r="66" spans="1:21" ht="15">
      <c r="A66" s="1" t="s">
        <v>39</v>
      </c>
      <c r="H66" s="5"/>
      <c r="J66" s="5"/>
      <c r="K66" s="12">
        <f>332102.76+1350023.49</f>
        <v>1682126.25</v>
      </c>
      <c r="L66" s="5"/>
      <c r="M66" s="12">
        <f>26945.49+2713124.63</f>
        <v>2740070.12</v>
      </c>
      <c r="N66" s="5"/>
      <c r="P66" s="5"/>
      <c r="R66" s="5"/>
      <c r="S66" s="12">
        <v>1721673</v>
      </c>
      <c r="T66" s="5"/>
      <c r="U66" s="12">
        <v>2435155.84</v>
      </c>
    </row>
    <row r="67" spans="1:21" ht="15">
      <c r="A67" s="1" t="s">
        <v>40</v>
      </c>
      <c r="G67" s="12">
        <f>424121.76+105000</f>
        <v>529121.76</v>
      </c>
      <c r="H67" s="5"/>
      <c r="I67" s="12">
        <f>15565.38+1344.72+2067.92</f>
        <v>18978.019999999997</v>
      </c>
      <c r="J67" s="5"/>
      <c r="K67" s="12">
        <f>60262.74+34944.44+522758.02</f>
        <v>617965.2</v>
      </c>
      <c r="L67" s="5"/>
      <c r="M67" s="12">
        <f>77682.26+101.52+132202.47</f>
        <v>209986.25</v>
      </c>
      <c r="N67" s="5"/>
      <c r="O67" s="12">
        <v>21517.54</v>
      </c>
      <c r="P67" s="5"/>
      <c r="Q67" s="12">
        <v>8371.55</v>
      </c>
      <c r="R67" s="5"/>
      <c r="S67" s="12">
        <v>247364.45</v>
      </c>
      <c r="T67" s="5"/>
      <c r="U67" s="12">
        <v>183261.16</v>
      </c>
    </row>
    <row r="68" spans="1:21" ht="15">
      <c r="A68" s="1" t="s">
        <v>41</v>
      </c>
      <c r="H68" s="5"/>
      <c r="J68" s="5"/>
      <c r="L68" s="5"/>
      <c r="N68" s="5"/>
      <c r="P68" s="5"/>
      <c r="R68" s="5"/>
      <c r="S68" s="12">
        <v>27934797.07</v>
      </c>
      <c r="T68" s="5"/>
      <c r="U68" s="12">
        <v>27912489.07</v>
      </c>
    </row>
    <row r="69" spans="1:21" ht="15">
      <c r="A69" s="1" t="s">
        <v>42</v>
      </c>
      <c r="H69" s="5"/>
      <c r="J69" s="5"/>
      <c r="L69" s="5"/>
      <c r="N69" s="5"/>
      <c r="P69" s="5"/>
      <c r="R69" s="5"/>
      <c r="S69" s="12">
        <f>SUM(G69:Q69)</f>
        <v>0</v>
      </c>
      <c r="T69" s="5"/>
      <c r="U69" s="12">
        <f>SUM(I69:S69)</f>
        <v>0</v>
      </c>
    </row>
    <row r="70" spans="1:21" ht="15">
      <c r="A70" s="1" t="s">
        <v>43</v>
      </c>
      <c r="H70" s="5"/>
      <c r="J70" s="5"/>
      <c r="L70" s="5"/>
      <c r="N70" s="5"/>
      <c r="P70" s="5"/>
      <c r="R70" s="5"/>
      <c r="S70" s="12">
        <f>SUM(G70:Q70)</f>
        <v>0</v>
      </c>
      <c r="T70" s="5"/>
      <c r="U70" s="12">
        <f>SUM(I70:S70)</f>
        <v>0</v>
      </c>
    </row>
    <row r="71" spans="1:21" ht="15">
      <c r="A71" s="1" t="s">
        <v>44</v>
      </c>
      <c r="H71" s="5"/>
      <c r="J71" s="5"/>
      <c r="L71" s="5"/>
      <c r="M71" s="12">
        <f>237459+56500</f>
        <v>293959</v>
      </c>
      <c r="N71" s="5"/>
      <c r="P71" s="5"/>
      <c r="R71" s="5"/>
      <c r="S71" s="12">
        <v>1216797.36</v>
      </c>
      <c r="T71" s="5"/>
      <c r="U71" s="12">
        <v>1591782.58</v>
      </c>
    </row>
    <row r="72" spans="1:21" ht="15">
      <c r="A72" s="1" t="s">
        <v>45</v>
      </c>
      <c r="H72" s="5"/>
      <c r="J72" s="5"/>
      <c r="L72" s="5"/>
      <c r="N72" s="5"/>
      <c r="P72" s="5"/>
      <c r="R72" s="5"/>
      <c r="S72" s="12">
        <f>SUM(G72:Q72)</f>
        <v>0</v>
      </c>
      <c r="T72" s="5"/>
      <c r="U72" s="12">
        <f>SUM(I72:S72)</f>
        <v>0</v>
      </c>
    </row>
    <row r="73" spans="1:21" ht="15">
      <c r="A73" s="1" t="s">
        <v>46</v>
      </c>
      <c r="G73" s="12">
        <v>1812077.32</v>
      </c>
      <c r="H73" s="5"/>
      <c r="I73" s="12">
        <v>130120.15</v>
      </c>
      <c r="J73" s="5"/>
      <c r="K73" s="15"/>
      <c r="M73" s="12">
        <v>113461.4</v>
      </c>
      <c r="N73" s="5"/>
      <c r="S73" s="12">
        <v>2192285.64</v>
      </c>
      <c r="T73" s="5"/>
      <c r="U73" s="12">
        <v>2391044.15</v>
      </c>
    </row>
    <row r="74" spans="1:21" ht="15">
      <c r="A74" s="1" t="s">
        <v>47</v>
      </c>
      <c r="G74" s="13">
        <v>610751.63</v>
      </c>
      <c r="H74" s="5"/>
      <c r="I74" s="13">
        <v>720.17</v>
      </c>
      <c r="J74" s="5"/>
      <c r="K74" s="13">
        <v>351.8</v>
      </c>
      <c r="L74" s="5"/>
      <c r="M74" s="13">
        <f>197147.16</f>
        <v>197147.16</v>
      </c>
      <c r="N74" s="5"/>
      <c r="O74" s="13">
        <v>17394.11</v>
      </c>
      <c r="P74" s="5"/>
      <c r="Q74" s="13"/>
      <c r="R74" s="5"/>
      <c r="S74" s="13">
        <v>1992433.02</v>
      </c>
      <c r="T74" s="5"/>
      <c r="U74" s="13">
        <v>1695886.82</v>
      </c>
    </row>
    <row r="75" spans="8:20" ht="15">
      <c r="H75" s="5"/>
      <c r="J75" s="5"/>
      <c r="L75" s="5"/>
      <c r="N75" s="5"/>
      <c r="P75" s="5"/>
      <c r="Q75" s="16"/>
      <c r="R75" s="5"/>
      <c r="T75" s="5"/>
    </row>
    <row r="76" spans="6:21" ht="15.75" thickBot="1">
      <c r="F76" s="1" t="s">
        <v>10</v>
      </c>
      <c r="G76" s="14">
        <f>SUM(G54:G74)</f>
        <v>4784474.02</v>
      </c>
      <c r="H76" s="1" t="s">
        <v>10</v>
      </c>
      <c r="I76" s="14">
        <f>SUM(I54:I74)</f>
        <v>730259.1200000001</v>
      </c>
      <c r="J76" s="1" t="s">
        <v>10</v>
      </c>
      <c r="K76" s="14">
        <f>SUM(K54:K74)</f>
        <v>6548497.25</v>
      </c>
      <c r="L76" s="1" t="s">
        <v>10</v>
      </c>
      <c r="M76" s="14">
        <f>SUM(M54:M74)</f>
        <v>3962536.9600000004</v>
      </c>
      <c r="N76" s="1" t="s">
        <v>10</v>
      </c>
      <c r="O76" s="14">
        <f>SUM(O54:O74)</f>
        <v>52900.15</v>
      </c>
      <c r="P76" s="1" t="s">
        <v>10</v>
      </c>
      <c r="Q76" s="14">
        <f>SUM(Q54:Q74)</f>
        <v>75179.67</v>
      </c>
      <c r="R76" s="1" t="s">
        <v>10</v>
      </c>
      <c r="S76" s="14">
        <f>SUM(S54:S75)</f>
        <v>52899220.54</v>
      </c>
      <c r="T76" s="1" t="s">
        <v>10</v>
      </c>
      <c r="U76" s="14">
        <f>SUM(U54:U75)</f>
        <v>55311813.53999999</v>
      </c>
    </row>
    <row r="77" spans="8:20" ht="15.75" thickTop="1">
      <c r="H77" s="5"/>
      <c r="J77" s="5"/>
      <c r="L77" s="5"/>
      <c r="N77" s="5"/>
      <c r="P77" s="5"/>
      <c r="R77" s="5"/>
      <c r="T77" s="5"/>
    </row>
    <row r="78" spans="8:20" ht="15">
      <c r="H78" s="5"/>
      <c r="J78" s="5"/>
      <c r="L78" s="5"/>
      <c r="N78" s="5"/>
      <c r="P78" s="5"/>
      <c r="R78" s="5"/>
      <c r="T78" s="5"/>
    </row>
    <row r="79" spans="8:20" ht="15">
      <c r="H79" s="5"/>
      <c r="J79" s="5"/>
      <c r="L79" s="5"/>
      <c r="N79" s="5"/>
      <c r="P79" s="5"/>
      <c r="R79" s="5"/>
      <c r="T79" s="5"/>
    </row>
    <row r="80" spans="8:20" ht="15">
      <c r="H80" s="5"/>
      <c r="J80" s="5"/>
      <c r="L80" s="5"/>
      <c r="N80" s="5"/>
      <c r="P80" s="5"/>
      <c r="R80" s="5"/>
      <c r="T80" s="5"/>
    </row>
    <row r="81" spans="8:20" ht="15">
      <c r="H81" s="5"/>
      <c r="J81" s="5"/>
      <c r="L81" s="5"/>
      <c r="N81" s="5"/>
      <c r="P81" s="5"/>
      <c r="R81" s="5"/>
      <c r="T81" s="5"/>
    </row>
    <row r="82" spans="8:20" ht="15">
      <c r="H82" s="5"/>
      <c r="J82" s="5"/>
      <c r="L82" s="5"/>
      <c r="N82" s="5"/>
      <c r="P82" s="5"/>
      <c r="R82" s="5"/>
      <c r="T82" s="5"/>
    </row>
    <row r="83" spans="8:20" ht="15">
      <c r="H83" s="5"/>
      <c r="J83" s="5"/>
      <c r="L83" s="5"/>
      <c r="N83" s="5"/>
      <c r="P83" s="5"/>
      <c r="R83" s="5"/>
      <c r="T83" s="5"/>
    </row>
    <row r="84" spans="8:20" ht="15">
      <c r="H84" s="5"/>
      <c r="J84" s="5"/>
      <c r="L84" s="5"/>
      <c r="N84" s="5"/>
      <c r="P84" s="5"/>
      <c r="R84" s="5"/>
      <c r="T84" s="5"/>
    </row>
    <row r="85" spans="8:20" ht="15">
      <c r="H85" s="5"/>
      <c r="J85" s="5"/>
      <c r="L85" s="5"/>
      <c r="N85" s="5"/>
      <c r="P85" s="5"/>
      <c r="R85" s="5"/>
      <c r="T85" s="5"/>
    </row>
  </sheetData>
  <sheetProtection/>
  <printOptions horizontalCentered="1"/>
  <pageMargins left="0.75" right="0.75" top="0.75" bottom="0.75" header="0.5" footer="0.5"/>
  <pageSetup orientation="portrait" scale="90"/>
  <rowBreaks count="1" manualBreakCount="1">
    <brk id="4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TBoz</dc:creator>
  <cp:keywords/>
  <dc:description/>
  <cp:lastModifiedBy>TBoz</cp:lastModifiedBy>
  <cp:lastPrinted>2012-01-12T20:17:52Z</cp:lastPrinted>
  <dcterms:created xsi:type="dcterms:W3CDTF">2012-11-21T01:37:54Z</dcterms:created>
  <dcterms:modified xsi:type="dcterms:W3CDTF">2012-11-21T01:37:54Z</dcterms:modified>
  <cp:category/>
  <cp:version/>
  <cp:contentType/>
  <cp:contentStatus/>
</cp:coreProperties>
</file>